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codeName="{AE6600E7-7A62-396C-DE95-9942FA9DD81E}"/>
  <workbookPr codeName="ThisWorkbook" defaultThemeVersion="166925"/>
  <mc:AlternateContent xmlns:mc="http://schemas.openxmlformats.org/markup-compatibility/2006">
    <mc:Choice Requires="x15">
      <x15ac:absPath xmlns:x15ac="http://schemas.microsoft.com/office/spreadsheetml/2010/11/ac" url="B:\MSU-EXTENSION\EXTENSION MANUSCRIPTS\2022\HAY INVENTORY CALCULATOR\"/>
    </mc:Choice>
  </mc:AlternateContent>
  <xr:revisionPtr revIDLastSave="0" documentId="13_ncr:1_{6538E646-56E8-4770-8660-AE7366676BF3}" xr6:coauthVersionLast="47" xr6:coauthVersionMax="47" xr10:uidLastSave="{00000000-0000-0000-0000-000000000000}"/>
  <workbookProtection workbookAlgorithmName="SHA-512" workbookHashValue="FyoemJVas1kw5w0M91EbA3Th6PrRcwcBv9dECtI+hvZLdhXtEo1p0mY6nxZKsXneRMATC0xcKnKu4mS+uSFo0g==" workbookSaltValue="KYuCLp07TfPB0v4uaANNIg==" workbookSpinCount="100000" lockStructure="1"/>
  <bookViews>
    <workbookView xWindow="-120" yWindow="-120" windowWidth="29040" windowHeight="15990" xr2:uid="{5D4FFB0A-FC8F-494D-BDC7-C45C4D06A08D}"/>
  </bookViews>
  <sheets>
    <sheet name="BaleInventory" sheetId="1" r:id="rId1"/>
    <sheet name="Info"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 i="1" l="1"/>
  <c r="C19" i="1"/>
  <c r="C21" i="1" s="1"/>
  <c r="C22" i="1"/>
  <c r="C47" i="1"/>
  <c r="C45" i="1"/>
  <c r="C46" i="1" l="1"/>
  <c r="C48" i="1"/>
  <c r="C23" i="1" l="1"/>
  <c r="C26" i="1" s="1"/>
  <c r="C34" i="1" s="1"/>
  <c r="C30" i="1" l="1"/>
  <c r="C36" i="1" l="1"/>
  <c r="C37" i="1" s="1"/>
  <c r="C42" i="1" l="1"/>
</calcChain>
</file>

<file path=xl/sharedStrings.xml><?xml version="1.0" encoding="utf-8"?>
<sst xmlns="http://schemas.openxmlformats.org/spreadsheetml/2006/main" count="70" uniqueCount="70">
  <si>
    <t>TOTAL BALES NEEDED</t>
  </si>
  <si>
    <t>DM INTAKE</t>
  </si>
  <si>
    <t>FEEDING LOSSES</t>
  </si>
  <si>
    <t>Average Weight (lbs)</t>
  </si>
  <si>
    <t>Livestock Class and Number</t>
  </si>
  <si>
    <t>Feeding Period (days)</t>
  </si>
  <si>
    <t>Hay Needed (tons dry matter)</t>
  </si>
  <si>
    <t>Hay Needed As-fed (tons)</t>
  </si>
  <si>
    <t>Bale Size and Average Weight (lbs)</t>
  </si>
  <si>
    <t>Number of Bales Needed</t>
  </si>
  <si>
    <t>Hay Feeding Waste (%)</t>
  </si>
  <si>
    <t xml:space="preserve">Bale </t>
  </si>
  <si>
    <t>4' x 4'</t>
  </si>
  <si>
    <t>4' x 5'</t>
  </si>
  <si>
    <t>4 x 6'</t>
  </si>
  <si>
    <t>5' x 5'</t>
  </si>
  <si>
    <t>5' x 6'</t>
  </si>
  <si>
    <t>HAY INVENTORY PARAMETERS</t>
  </si>
  <si>
    <t>Indicates Input Needed</t>
  </si>
  <si>
    <t>Hay Dry Matter Concentration (%)</t>
  </si>
  <si>
    <t>Select Intake</t>
  </si>
  <si>
    <t>Select Bale Size</t>
  </si>
  <si>
    <t>Cost Per Bale ($)</t>
  </si>
  <si>
    <t>Cost Per Ton ($)</t>
  </si>
  <si>
    <t>Total Hay Cost ($)</t>
  </si>
  <si>
    <t>Estimated Feed Losses</t>
  </si>
  <si>
    <t>Percent</t>
  </si>
  <si>
    <t>Cone</t>
  </si>
  <si>
    <t>0 - 4</t>
  </si>
  <si>
    <t>Craddle</t>
  </si>
  <si>
    <t>5 -15</t>
  </si>
  <si>
    <t>Ground</t>
  </si>
  <si>
    <t>0 - 28</t>
  </si>
  <si>
    <t xml:space="preserve">Ring </t>
  </si>
  <si>
    <t>Trailer</t>
  </si>
  <si>
    <t>5 - 11</t>
  </si>
  <si>
    <t>0 - 6</t>
  </si>
  <si>
    <t>Trough</t>
  </si>
  <si>
    <t>8 - 20</t>
  </si>
  <si>
    <t>Livestock</t>
  </si>
  <si>
    <t>Bull</t>
  </si>
  <si>
    <t>Cow (Dry)</t>
  </si>
  <si>
    <t>Cow (Lactating)</t>
  </si>
  <si>
    <t>Heifers (Replacement)</t>
  </si>
  <si>
    <t>Stocker (Steers)</t>
  </si>
  <si>
    <t>Stocker (Feeder Heifers)</t>
  </si>
  <si>
    <t>Select Cattle Class</t>
  </si>
  <si>
    <t>BEEF CATTLE HAY INVENTORY FOR WINTER FEEDING</t>
  </si>
  <si>
    <t>Daily Dry Matter Intake (% Body Weight)</t>
  </si>
  <si>
    <t xml:space="preserve"> Select Cattle Class</t>
  </si>
  <si>
    <t xml:space="preserve"> Select Bale Size</t>
  </si>
  <si>
    <t>Forage Analysis</t>
  </si>
  <si>
    <t>Neutral Detergent Fiber (NDF)</t>
  </si>
  <si>
    <t>Total Digestible Nutrients (TDN)</t>
  </si>
  <si>
    <t>ECONOMIC COST OF HAY</t>
  </si>
  <si>
    <t>ECONOMIC COST OF NUTRIENTS</t>
  </si>
  <si>
    <t>Crude Protein Content (lb/ton of Hay)</t>
  </si>
  <si>
    <t>Cost of Protein ($/lb)</t>
  </si>
  <si>
    <t>Total Digestible Nutritent Content (lb/ton of Hay)</t>
  </si>
  <si>
    <t>Cost of Total Digestible Nutrients ($/lb)</t>
  </si>
  <si>
    <t>Dry Matter (DM)</t>
  </si>
  <si>
    <t>Crude Protein (CP)</t>
  </si>
  <si>
    <t>Acid Detergent Fiber (ADF)</t>
  </si>
  <si>
    <t>TOTAL TONS OF HAY</t>
  </si>
  <si>
    <t>Percent Dry Matter</t>
  </si>
  <si>
    <t>Number of Extra Dales Needed</t>
  </si>
  <si>
    <t>Number of Extra Bales Needed</t>
  </si>
  <si>
    <t>Emergency</t>
  </si>
  <si>
    <t>Percent of Emergency/Surplus Hay</t>
  </si>
  <si>
    <t>EMERGENCY/SURPLUS HAY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</si>
</sst>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1" x14ac:knownFonts="1">
    <font>
      <sz val="11"/>
      <color theme="1"/>
      <name val="Calibri"/>
      <family val="2"/>
      <scheme val="minor"/>
    </font>
    <font>
      <b/>
      <sz val="11"/>
      <color theme="1"/>
      <name val="Calibri"/>
      <family val="2"/>
      <scheme val="minor"/>
    </font>
    <font>
      <b/>
      <i/>
      <sz val="11"/>
      <color theme="1"/>
      <name val="Calibri"/>
      <family val="2"/>
      <scheme val="minor"/>
    </font>
    <font>
      <b/>
      <i/>
      <sz val="11"/>
      <color rgb="FFFF0000"/>
      <name val="Calibri"/>
      <family val="2"/>
      <scheme val="minor"/>
    </font>
    <font>
      <b/>
      <i/>
      <sz val="24"/>
      <color theme="1"/>
      <name val="Calibri"/>
      <family val="2"/>
      <scheme val="minor"/>
    </font>
    <font>
      <b/>
      <i/>
      <sz val="11"/>
      <color theme="0"/>
      <name val="Calibri"/>
      <family val="2"/>
      <scheme val="minor"/>
    </font>
    <font>
      <b/>
      <i/>
      <sz val="11"/>
      <color theme="4"/>
      <name val="Calibri"/>
      <family val="2"/>
      <scheme val="minor"/>
    </font>
    <font>
      <b/>
      <i/>
      <sz val="12"/>
      <color theme="4"/>
      <name val="Calibri"/>
      <family val="2"/>
      <scheme val="minor"/>
    </font>
    <font>
      <i/>
      <sz val="11"/>
      <color theme="1"/>
      <name val="Calibri"/>
      <family val="2"/>
      <scheme val="minor"/>
    </font>
    <font>
      <sz val="11"/>
      <color theme="0"/>
      <name val="Calibri"/>
      <family val="2"/>
      <scheme val="minor"/>
    </font>
    <font>
      <b/>
      <i/>
      <sz val="12"/>
      <color theme="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499984740745262"/>
        <bgColor indexed="64"/>
      </patternFill>
    </fill>
    <fill>
      <patternFill patternType="solid">
        <fgColor theme="8"/>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1"/>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5" tint="-0.249977111117893"/>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59">
    <xf numFmtId="0" fontId="0" fillId="0" borderId="0" xfId="0"/>
    <xf numFmtId="164" fontId="0" fillId="0" borderId="0" xfId="0" applyNumberFormat="1" applyAlignment="1">
      <alignment horizontal="center"/>
    </xf>
    <xf numFmtId="0" fontId="1" fillId="0" borderId="0" xfId="0" applyFont="1" applyAlignment="1">
      <alignment horizontal="center"/>
    </xf>
    <xf numFmtId="0" fontId="0" fillId="3" borderId="0" xfId="0" applyFill="1"/>
    <xf numFmtId="0" fontId="3" fillId="0" borderId="0" xfId="0" applyFont="1" applyAlignment="1">
      <alignment horizontal="center"/>
    </xf>
    <xf numFmtId="49" fontId="0" fillId="3" borderId="0" xfId="0" applyNumberFormat="1" applyFill="1"/>
    <xf numFmtId="0" fontId="3" fillId="0" borderId="0" xfId="0" applyFont="1"/>
    <xf numFmtId="0" fontId="0" fillId="2" borderId="1" xfId="0" applyFill="1" applyBorder="1" applyProtection="1">
      <protection hidden="1"/>
    </xf>
    <xf numFmtId="0" fontId="0" fillId="3" borderId="5" xfId="0" applyFill="1" applyBorder="1" applyProtection="1">
      <protection hidden="1"/>
    </xf>
    <xf numFmtId="0" fontId="1" fillId="3" borderId="0" xfId="0" applyFont="1" applyFill="1" applyBorder="1" applyAlignment="1" applyProtection="1">
      <alignment horizontal="center"/>
      <protection hidden="1"/>
    </xf>
    <xf numFmtId="0" fontId="0" fillId="3" borderId="0" xfId="0" applyFill="1" applyBorder="1" applyProtection="1">
      <protection hidden="1"/>
    </xf>
    <xf numFmtId="0" fontId="0" fillId="3" borderId="6" xfId="0" applyFill="1" applyBorder="1" applyProtection="1">
      <protection hidden="1"/>
    </xf>
    <xf numFmtId="0" fontId="2" fillId="3" borderId="0" xfId="0" applyFont="1" applyFill="1" applyBorder="1" applyAlignment="1" applyProtection="1">
      <alignment horizontal="left" indent="1"/>
      <protection hidden="1"/>
    </xf>
    <xf numFmtId="0" fontId="0" fillId="0" borderId="0" xfId="0" applyBorder="1" applyProtection="1">
      <protection hidden="1"/>
    </xf>
    <xf numFmtId="0" fontId="6" fillId="2" borderId="0" xfId="0" applyFont="1" applyFill="1" applyBorder="1" applyAlignment="1" applyProtection="1">
      <alignment horizontal="left" indent="11"/>
      <protection locked="0" hidden="1"/>
    </xf>
    <xf numFmtId="1" fontId="2" fillId="2" borderId="0" xfId="0" applyNumberFormat="1" applyFont="1" applyFill="1" applyBorder="1" applyAlignment="1" applyProtection="1">
      <alignment horizontal="center"/>
      <protection locked="0" hidden="1"/>
    </xf>
    <xf numFmtId="164" fontId="2" fillId="0" borderId="0" xfId="0" applyNumberFormat="1" applyFont="1" applyBorder="1" applyAlignment="1" applyProtection="1">
      <alignment horizontal="center"/>
      <protection hidden="1"/>
    </xf>
    <xf numFmtId="49" fontId="5" fillId="4" borderId="0" xfId="0" applyNumberFormat="1" applyFont="1" applyFill="1" applyBorder="1" applyProtection="1">
      <protection hidden="1"/>
    </xf>
    <xf numFmtId="49" fontId="5" fillId="4" borderId="0" xfId="0" applyNumberFormat="1" applyFont="1" applyFill="1" applyBorder="1" applyAlignment="1" applyProtection="1">
      <alignment horizontal="center"/>
      <protection hidden="1"/>
    </xf>
    <xf numFmtId="0" fontId="6" fillId="2" borderId="0" xfId="0" applyFont="1" applyFill="1" applyBorder="1" applyAlignment="1" applyProtection="1">
      <alignment horizontal="left" indent="16"/>
      <protection locked="0" hidden="1"/>
    </xf>
    <xf numFmtId="49" fontId="2" fillId="5" borderId="0" xfId="0" applyNumberFormat="1" applyFont="1" applyFill="1" applyBorder="1" applyAlignment="1" applyProtection="1">
      <alignment horizontal="left" indent="1"/>
      <protection hidden="1"/>
    </xf>
    <xf numFmtId="49" fontId="2" fillId="6" borderId="0" xfId="0" applyNumberFormat="1" applyFont="1" applyFill="1" applyBorder="1" applyAlignment="1" applyProtection="1">
      <alignment horizontal="center"/>
      <protection hidden="1"/>
    </xf>
    <xf numFmtId="49" fontId="0" fillId="3" borderId="6" xfId="0" applyNumberFormat="1" applyFill="1" applyBorder="1" applyProtection="1">
      <protection hidden="1"/>
    </xf>
    <xf numFmtId="0" fontId="2" fillId="3" borderId="0" xfId="0" applyFont="1" applyFill="1" applyBorder="1" applyProtection="1">
      <protection hidden="1"/>
    </xf>
    <xf numFmtId="1" fontId="2" fillId="3" borderId="0" xfId="0" applyNumberFormat="1" applyFont="1" applyFill="1" applyBorder="1" applyAlignment="1" applyProtection="1">
      <alignment horizontal="center"/>
      <protection hidden="1"/>
    </xf>
    <xf numFmtId="0" fontId="2" fillId="3" borderId="0" xfId="0" applyFont="1" applyFill="1" applyBorder="1" applyAlignment="1" applyProtection="1">
      <alignment horizontal="left" indent="2"/>
      <protection hidden="1"/>
    </xf>
    <xf numFmtId="0" fontId="0" fillId="0" borderId="5" xfId="0" applyBorder="1" applyProtection="1">
      <protection hidden="1"/>
    </xf>
    <xf numFmtId="0" fontId="0" fillId="0" borderId="6" xfId="0" applyBorder="1" applyProtection="1">
      <protection hidden="1"/>
    </xf>
    <xf numFmtId="0" fontId="7" fillId="3" borderId="0" xfId="0" applyFont="1" applyFill="1" applyBorder="1" applyAlignment="1" applyProtection="1">
      <alignment horizontal="left"/>
      <protection hidden="1"/>
    </xf>
    <xf numFmtId="1" fontId="7" fillId="3" borderId="0" xfId="0" applyNumberFormat="1" applyFont="1" applyFill="1" applyBorder="1" applyAlignment="1" applyProtection="1">
      <alignment horizontal="center"/>
      <protection hidden="1"/>
    </xf>
    <xf numFmtId="0" fontId="6" fillId="3" borderId="0" xfId="0" applyFont="1" applyFill="1" applyBorder="1" applyAlignment="1" applyProtection="1">
      <alignment horizontal="left" indent="2"/>
      <protection hidden="1"/>
    </xf>
    <xf numFmtId="0" fontId="2" fillId="7" borderId="0" xfId="0" applyFont="1" applyFill="1" applyBorder="1" applyProtection="1">
      <protection hidden="1"/>
    </xf>
    <xf numFmtId="0" fontId="2" fillId="7" borderId="0" xfId="0" applyFont="1" applyFill="1" applyBorder="1" applyAlignment="1" applyProtection="1">
      <alignment horizontal="center"/>
      <protection hidden="1"/>
    </xf>
    <xf numFmtId="0" fontId="2" fillId="8" borderId="0" xfId="0" applyFont="1" applyFill="1" applyBorder="1" applyProtection="1">
      <protection hidden="1"/>
    </xf>
    <xf numFmtId="165" fontId="7" fillId="3" borderId="0" xfId="0" applyNumberFormat="1" applyFont="1" applyFill="1" applyBorder="1" applyAlignment="1" applyProtection="1">
      <alignment horizontal="center"/>
      <protection hidden="1"/>
    </xf>
    <xf numFmtId="166" fontId="2" fillId="2" borderId="0" xfId="0" applyNumberFormat="1" applyFont="1" applyFill="1" applyBorder="1" applyAlignment="1" applyProtection="1">
      <alignment horizontal="center"/>
      <protection locked="0" hidden="1"/>
    </xf>
    <xf numFmtId="166" fontId="7" fillId="3" borderId="0" xfId="0" applyNumberFormat="1" applyFont="1" applyFill="1" applyBorder="1" applyAlignment="1" applyProtection="1">
      <alignment horizontal="center"/>
      <protection hidden="1"/>
    </xf>
    <xf numFmtId="164" fontId="8" fillId="2" borderId="0" xfId="0" applyNumberFormat="1" applyFont="1" applyFill="1" applyBorder="1" applyAlignment="1" applyProtection="1">
      <alignment horizontal="center"/>
      <protection locked="0" hidden="1"/>
    </xf>
    <xf numFmtId="164" fontId="6" fillId="3" borderId="0" xfId="0" applyNumberFormat="1" applyFont="1" applyFill="1" applyBorder="1" applyAlignment="1" applyProtection="1">
      <alignment horizontal="center" vertical="center"/>
      <protection hidden="1"/>
    </xf>
    <xf numFmtId="166" fontId="6" fillId="0" borderId="0" xfId="0" applyNumberFormat="1" applyFont="1" applyBorder="1" applyAlignment="1" applyProtection="1">
      <alignment horizontal="center"/>
      <protection hidden="1"/>
    </xf>
    <xf numFmtId="164" fontId="6" fillId="0" borderId="0" xfId="0" applyNumberFormat="1" applyFont="1" applyBorder="1" applyAlignment="1" applyProtection="1">
      <alignment horizontal="center"/>
      <protection hidden="1"/>
    </xf>
    <xf numFmtId="164" fontId="6" fillId="3" borderId="0" xfId="0" applyNumberFormat="1" applyFont="1" applyFill="1" applyBorder="1" applyAlignment="1" applyProtection="1">
      <alignment horizontal="center"/>
      <protection hidden="1"/>
    </xf>
    <xf numFmtId="164" fontId="7" fillId="3" borderId="0" xfId="0" applyNumberFormat="1" applyFont="1" applyFill="1" applyBorder="1" applyAlignment="1" applyProtection="1">
      <alignment horizontal="center"/>
      <protection hidden="1"/>
    </xf>
    <xf numFmtId="0" fontId="10" fillId="9" borderId="0" xfId="0" applyFont="1" applyFill="1" applyBorder="1" applyProtection="1">
      <protection hidden="1"/>
    </xf>
    <xf numFmtId="0" fontId="9" fillId="9" borderId="0" xfId="0" applyFont="1" applyFill="1" applyBorder="1" applyProtection="1">
      <protection hidden="1"/>
    </xf>
    <xf numFmtId="0" fontId="10" fillId="10" borderId="0" xfId="0" applyFont="1" applyFill="1" applyBorder="1" applyProtection="1">
      <protection hidden="1"/>
    </xf>
    <xf numFmtId="0" fontId="5" fillId="10" borderId="0" xfId="0" applyFont="1" applyFill="1" applyBorder="1" applyProtection="1">
      <protection hidden="1"/>
    </xf>
    <xf numFmtId="0" fontId="10" fillId="11" borderId="0" xfId="0" applyFont="1" applyFill="1" applyBorder="1" applyAlignment="1" applyProtection="1">
      <alignment horizontal="left"/>
      <protection hidden="1"/>
    </xf>
    <xf numFmtId="0" fontId="5" fillId="11" borderId="0" xfId="0" applyFont="1" applyFill="1" applyBorder="1" applyProtection="1">
      <protection hidden="1"/>
    </xf>
    <xf numFmtId="0" fontId="10" fillId="4" borderId="0" xfId="0" applyFont="1" applyFill="1" applyBorder="1" applyAlignment="1" applyProtection="1">
      <alignment horizontal="left"/>
      <protection hidden="1"/>
    </xf>
    <xf numFmtId="1" fontId="10" fillId="4" borderId="0" xfId="0" applyNumberFormat="1" applyFont="1" applyFill="1" applyBorder="1" applyAlignment="1" applyProtection="1">
      <alignment horizontal="center"/>
      <protection hidden="1"/>
    </xf>
    <xf numFmtId="0" fontId="2" fillId="3" borderId="0" xfId="0" applyFont="1" applyFill="1" applyBorder="1" applyAlignment="1" applyProtection="1">
      <alignment horizontal="right"/>
      <protection hidden="1"/>
    </xf>
    <xf numFmtId="0" fontId="0" fillId="0" borderId="0" xfId="0" applyAlignment="1">
      <alignment horizontal="center"/>
    </xf>
    <xf numFmtId="164" fontId="6" fillId="12" borderId="0" xfId="0" applyNumberFormat="1" applyFont="1" applyFill="1" applyBorder="1" applyAlignment="1" applyProtection="1">
      <alignment horizontal="center"/>
      <protection hidden="1"/>
    </xf>
    <xf numFmtId="0" fontId="10" fillId="12" borderId="0" xfId="0" applyFont="1" applyFill="1" applyBorder="1" applyProtection="1">
      <protection hidden="1"/>
    </xf>
    <xf numFmtId="164" fontId="6" fillId="2" borderId="0" xfId="0" applyNumberFormat="1" applyFont="1" applyFill="1" applyBorder="1" applyAlignment="1" applyProtection="1">
      <alignment horizontal="center"/>
      <protection locked="0"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3" borderId="4"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2</xdr:row>
      <xdr:rowOff>53092</xdr:rowOff>
    </xdr:from>
    <xdr:to>
      <xdr:col>5</xdr:col>
      <xdr:colOff>781050</xdr:colOff>
      <xdr:row>12</xdr:row>
      <xdr:rowOff>139065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695950" y="653167"/>
          <a:ext cx="2667000" cy="2000498"/>
        </a:xfrm>
        <a:prstGeom prst="rect">
          <a:avLst/>
        </a:prstGeom>
      </xdr:spPr>
    </xdr:pic>
    <xdr:clientData/>
  </xdr:twoCellAnchor>
  <xdr:oneCellAnchor>
    <xdr:from>
      <xdr:col>0</xdr:col>
      <xdr:colOff>209550</xdr:colOff>
      <xdr:row>3</xdr:row>
      <xdr:rowOff>57150</xdr:rowOff>
    </xdr:from>
    <xdr:ext cx="5314951" cy="60901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09550" y="857250"/>
          <a:ext cx="531495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a:t>By </a:t>
          </a:r>
          <a:r>
            <a:rPr lang="en-US" sz="1100" b="1" i="1"/>
            <a:t>Dr. Rocky Lemus</a:t>
          </a:r>
          <a:r>
            <a:rPr lang="en-US" sz="1100" i="1"/>
            <a:t>, </a:t>
          </a:r>
          <a:r>
            <a:rPr lang="en-US" sz="1100"/>
            <a:t>Extension/Research</a:t>
          </a:r>
          <a:r>
            <a:rPr lang="en-US" sz="1100" baseline="0"/>
            <a:t> Professor and Extension Forage Specialist;</a:t>
          </a:r>
        </a:p>
        <a:p>
          <a:r>
            <a:rPr lang="en-US" sz="1100" baseline="0"/>
            <a:t>     </a:t>
          </a:r>
          <a:r>
            <a:rPr lang="en-US" sz="1100" b="1" i="1" baseline="0"/>
            <a:t>Dr. Brett Rushing, </a:t>
          </a:r>
          <a:r>
            <a:rPr lang="en-US" sz="1100" baseline="0"/>
            <a:t>Associate Extension/Research Professor;</a:t>
          </a:r>
        </a:p>
        <a:p>
          <a:r>
            <a:rPr lang="en-US" sz="1100" baseline="0"/>
            <a:t>     </a:t>
          </a:r>
          <a:r>
            <a:rPr lang="en-US" sz="1100" b="1" i="1" baseline="0"/>
            <a:t>Dr. Daniel Rivera, </a:t>
          </a:r>
          <a:r>
            <a:rPr lang="en-US" sz="1100" baseline="0"/>
            <a:t>Director, Southwest Research Station, Univ. of Arkansas.</a:t>
          </a:r>
        </a:p>
      </xdr:txBody>
    </xdr:sp>
    <xdr:clientData/>
  </xdr:oneCellAnchor>
  <xdr:twoCellAnchor editAs="absolute">
    <xdr:from>
      <xdr:col>0</xdr:col>
      <xdr:colOff>200025</xdr:colOff>
      <xdr:row>6</xdr:row>
      <xdr:rowOff>114300</xdr:rowOff>
    </xdr:from>
    <xdr:to>
      <xdr:col>3</xdr:col>
      <xdr:colOff>133350</xdr:colOff>
      <xdr:row>13</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a:spLocks noChangeAspect="1"/>
        </xdr:cNvSpPr>
      </xdr:nvSpPr>
      <xdr:spPr>
        <a:xfrm>
          <a:off x="200025" y="1485900"/>
          <a:ext cx="5400675" cy="1362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000" b="1" i="1" baseline="0">
              <a:solidFill>
                <a:srgbClr val="FF0000"/>
              </a:solidFill>
              <a:latin typeface="+mn-lt"/>
              <a:ea typeface="+mn-ea"/>
              <a:cs typeface="+mn-cs"/>
            </a:rPr>
            <a:t>CAUTION:  </a:t>
          </a:r>
          <a:r>
            <a:rPr lang="en-US" sz="1000" b="1" i="1">
              <a:solidFill>
                <a:schemeClr val="dk1"/>
              </a:solidFill>
              <a:latin typeface="+mn-lt"/>
              <a:ea typeface="+mn-ea"/>
              <a:cs typeface="+mn-cs"/>
            </a:rPr>
            <a:t>This information is for educational and preliminary planning purposes only. Use </a:t>
          </a:r>
          <a:r>
            <a:rPr lang="en-US" sz="1000" b="1" i="1" baseline="0">
              <a:solidFill>
                <a:schemeClr val="dk1"/>
              </a:solidFill>
              <a:latin typeface="+mn-lt"/>
              <a:ea typeface="+mn-ea"/>
              <a:cs typeface="+mn-cs"/>
            </a:rPr>
            <a:t>this program as a </a:t>
          </a:r>
          <a:r>
            <a:rPr lang="en-US" sz="1000" b="1" i="1" baseline="0">
              <a:solidFill>
                <a:srgbClr val="FF0000"/>
              </a:solidFill>
              <a:latin typeface="+mn-lt"/>
              <a:ea typeface="+mn-ea"/>
              <a:cs typeface="+mn-cs"/>
            </a:rPr>
            <a:t>Guide Only</a:t>
          </a:r>
          <a:r>
            <a:rPr lang="en-US" sz="1000" b="1" i="1" baseline="0">
              <a:solidFill>
                <a:schemeClr val="dk1"/>
              </a:solidFill>
              <a:latin typeface="+mn-lt"/>
              <a:ea typeface="+mn-ea"/>
              <a:cs typeface="+mn-cs"/>
            </a:rPr>
            <a:t>.  </a:t>
          </a:r>
          <a:r>
            <a:rPr lang="en-US" sz="1000" b="1" i="1">
              <a:solidFill>
                <a:schemeClr val="dk1"/>
              </a:solidFill>
              <a:latin typeface="+mn-lt"/>
              <a:ea typeface="+mn-ea"/>
              <a:cs typeface="+mn-cs"/>
            </a:rPr>
            <a:t>The users assume the risk of using or otherwise relying upon any calculator output.</a:t>
          </a:r>
          <a:r>
            <a:rPr lang="en-US" sz="1000" b="1" i="1" baseline="0">
              <a:solidFill>
                <a:schemeClr val="dk1"/>
              </a:solidFill>
              <a:latin typeface="+mn-lt"/>
              <a:ea typeface="+mn-ea"/>
              <a:cs typeface="+mn-cs"/>
            </a:rPr>
            <a:t> </a:t>
          </a:r>
          <a:r>
            <a:rPr lang="en-US" sz="1000" b="1" i="1">
              <a:solidFill>
                <a:schemeClr val="dk1"/>
              </a:solidFill>
              <a:latin typeface="+mn-lt"/>
              <a:ea typeface="+mn-ea"/>
              <a:cs typeface="+mn-cs"/>
            </a:rPr>
            <a:t>Mississippi State Extension Service </a:t>
          </a:r>
          <a:r>
            <a:rPr lang="en-US" sz="1000" b="1" i="1">
              <a:solidFill>
                <a:srgbClr val="FF0000"/>
              </a:solidFill>
              <a:latin typeface="+mn-lt"/>
              <a:ea typeface="+mn-ea"/>
              <a:cs typeface="+mn-cs"/>
            </a:rPr>
            <a:t>does not warrant </a:t>
          </a:r>
          <a:r>
            <a:rPr lang="en-US" sz="1000" b="1" i="1">
              <a:solidFill>
                <a:schemeClr val="dk1"/>
              </a:solidFill>
              <a:latin typeface="+mn-lt"/>
              <a:ea typeface="+mn-ea"/>
              <a:cs typeface="+mn-cs"/>
            </a:rPr>
            <a:t>the functionality of the calculator or that any errors can or will be discovered or corrected. Mississippi State Extension Service </a:t>
          </a:r>
          <a:r>
            <a:rPr lang="en-US" sz="1000" b="1" i="1">
              <a:solidFill>
                <a:srgbClr val="FF0000"/>
              </a:solidFill>
              <a:latin typeface="+mn-lt"/>
              <a:ea typeface="+mn-ea"/>
              <a:cs typeface="+mn-cs"/>
            </a:rPr>
            <a:t>does not warrant </a:t>
          </a:r>
          <a:r>
            <a:rPr lang="en-US" sz="1000" b="1" i="1">
              <a:solidFill>
                <a:schemeClr val="dk1"/>
              </a:solidFill>
              <a:latin typeface="+mn-lt"/>
              <a:ea typeface="+mn-ea"/>
              <a:cs typeface="+mn-cs"/>
            </a:rPr>
            <a:t>the accuracy or completeness of any calculator output. The calculators, their operation, and any output are provided "as are" and without any express or implied warranty, including merchantability or fitness for a particular purpose.</a:t>
          </a:r>
          <a:r>
            <a:rPr lang="en-US" sz="1000" b="1" i="1" baseline="0">
              <a:solidFill>
                <a:schemeClr val="dk1"/>
              </a:solidFill>
              <a:latin typeface="+mn-lt"/>
              <a:ea typeface="+mn-ea"/>
              <a:cs typeface="+mn-cs"/>
            </a:rPr>
            <a:t>  </a:t>
          </a:r>
          <a:r>
            <a:rPr lang="en-US" sz="1000" b="1" i="1">
              <a:solidFill>
                <a:schemeClr val="dk1"/>
              </a:solidFill>
              <a:latin typeface="+mn-lt"/>
              <a:ea typeface="+mn-ea"/>
              <a:cs typeface="+mn-cs"/>
            </a:rPr>
            <a:t>Mississippi State Extension</a:t>
          </a:r>
          <a:r>
            <a:rPr lang="en-US" sz="1000" b="1" i="1" baseline="0">
              <a:solidFill>
                <a:schemeClr val="dk1"/>
              </a:solidFill>
              <a:latin typeface="+mn-lt"/>
              <a:ea typeface="+mn-ea"/>
              <a:cs typeface="+mn-cs"/>
            </a:rPr>
            <a:t> Service </a:t>
          </a:r>
          <a:r>
            <a:rPr lang="en-US" sz="1000" b="1" i="1">
              <a:solidFill>
                <a:schemeClr val="dk1"/>
              </a:solidFill>
              <a:latin typeface="+mn-lt"/>
              <a:ea typeface="+mn-ea"/>
              <a:cs typeface="+mn-cs"/>
            </a:rPr>
            <a:t>shall not be bound by any calculator output and is not responsible for use or reliance on such output.</a:t>
          </a:r>
        </a:p>
      </xdr:txBody>
    </xdr:sp>
    <xdr:clientData/>
  </xdr:twoCellAnchor>
  <xdr:twoCellAnchor>
    <xdr:from>
      <xdr:col>0</xdr:col>
      <xdr:colOff>161925</xdr:colOff>
      <xdr:row>49</xdr:row>
      <xdr:rowOff>28575</xdr:rowOff>
    </xdr:from>
    <xdr:to>
      <xdr:col>6</xdr:col>
      <xdr:colOff>495300</xdr:colOff>
      <xdr:row>53</xdr:row>
      <xdr:rowOff>85725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61925" y="7553325"/>
          <a:ext cx="8391525"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Mississippi State University is an equal opportunity institution. Discrimination in university employment, programs, or activities based on race, color, ethnicity, sex, pregnancy, religion, national origin, disability, age, sexual orientation, genetic information, status as a U.S. veteran, or any other status protected by applicable law is prohibited. Questions about equal opportunity programs or compliance should be directed to the Office of Compliance and Integrity, 56 Morgan Avenue, P.O. 6044, Mississippi State, MS 39762, (662) 325-5839.</a:t>
          </a:r>
        </a:p>
      </xdr:txBody>
    </xdr:sp>
    <xdr:clientData/>
  </xdr:twoCellAnchor>
  <mc:AlternateContent xmlns:mc="http://schemas.openxmlformats.org/markup-compatibility/2006">
    <mc:Choice xmlns:a14="http://schemas.microsoft.com/office/drawing/2010/main" Requires="a14">
      <xdr:twoCellAnchor editAs="oneCell">
        <xdr:from>
          <xdr:col>3</xdr:col>
          <xdr:colOff>609600</xdr:colOff>
          <xdr:row>13</xdr:row>
          <xdr:rowOff>180975</xdr:rowOff>
        </xdr:from>
        <xdr:to>
          <xdr:col>4</xdr:col>
          <xdr:colOff>1152525</xdr:colOff>
          <xdr:row>16</xdr:row>
          <xdr:rowOff>47625</xdr:rowOff>
        </xdr:to>
        <xdr:sp macro="" textlink="">
          <xdr:nvSpPr>
            <xdr:cNvPr id="1044" name="CommandButton1"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61286-8350-4277-A2E5-947991C5B93E}">
  <sheetPr codeName="Sheet1">
    <pageSetUpPr fitToPage="1"/>
  </sheetPr>
  <dimension ref="A1:H58"/>
  <sheetViews>
    <sheetView showRowColHeaders="0" tabSelected="1" topLeftCell="A7" workbookViewId="0">
      <selection activeCell="C33" sqref="C33"/>
    </sheetView>
  </sheetViews>
  <sheetFormatPr defaultColWidth="0" defaultRowHeight="15" zeroHeight="1" x14ac:dyDescent="0.25"/>
  <cols>
    <col min="1" max="1" width="9.140625" style="26" customWidth="1"/>
    <col min="2" max="2" width="46.7109375" style="13" customWidth="1"/>
    <col min="3" max="3" width="26.140625" style="13" customWidth="1"/>
    <col min="4" max="4" width="10.85546875" style="13" customWidth="1"/>
    <col min="5" max="5" width="30.5703125" style="13" customWidth="1"/>
    <col min="6" max="6" width="18.140625" style="13" customWidth="1"/>
    <col min="7" max="7" width="9.140625" style="27" customWidth="1"/>
    <col min="8" max="16384" width="9.140625" hidden="1"/>
  </cols>
  <sheetData>
    <row r="1" spans="1:8" ht="31.5" x14ac:dyDescent="0.5">
      <c r="A1" s="56" t="s">
        <v>47</v>
      </c>
      <c r="B1" s="57"/>
      <c r="C1" s="57"/>
      <c r="D1" s="57"/>
      <c r="E1" s="57"/>
      <c r="F1" s="57"/>
      <c r="G1" s="58"/>
      <c r="H1" s="3"/>
    </row>
    <row r="2" spans="1:8" ht="15.75" thickBot="1" x14ac:dyDescent="0.3">
      <c r="A2" s="8"/>
      <c r="B2" s="9"/>
      <c r="C2" s="9"/>
      <c r="D2" s="10"/>
      <c r="E2" s="10"/>
      <c r="F2" s="10"/>
      <c r="G2" s="11"/>
      <c r="H2" s="3"/>
    </row>
    <row r="3" spans="1:8" ht="15.75" thickBot="1" x14ac:dyDescent="0.3">
      <c r="A3" s="8"/>
      <c r="B3" s="10"/>
      <c r="C3" s="51" t="s">
        <v>18</v>
      </c>
      <c r="D3" s="7"/>
      <c r="E3" s="10"/>
      <c r="F3" s="10"/>
      <c r="G3" s="11"/>
      <c r="H3" s="3"/>
    </row>
    <row r="4" spans="1:8" x14ac:dyDescent="0.25">
      <c r="A4" s="8"/>
      <c r="B4" s="10"/>
      <c r="C4" s="10"/>
      <c r="D4" s="10"/>
      <c r="E4" s="10"/>
      <c r="F4" s="10"/>
      <c r="G4" s="11"/>
      <c r="H4" s="3"/>
    </row>
    <row r="5" spans="1:8" x14ac:dyDescent="0.25">
      <c r="A5" s="8"/>
      <c r="B5" s="10"/>
      <c r="C5" s="10"/>
      <c r="D5" s="10"/>
      <c r="E5" s="10"/>
      <c r="F5" s="10"/>
      <c r="G5" s="11"/>
      <c r="H5" s="3"/>
    </row>
    <row r="6" spans="1:8" x14ac:dyDescent="0.25">
      <c r="A6" s="8"/>
      <c r="B6" s="10"/>
      <c r="C6" s="10"/>
      <c r="D6" s="10"/>
      <c r="E6" s="10"/>
      <c r="F6" s="10"/>
      <c r="G6" s="11"/>
      <c r="H6" s="3"/>
    </row>
    <row r="7" spans="1:8" x14ac:dyDescent="0.25">
      <c r="A7" s="8"/>
      <c r="B7" s="10"/>
      <c r="C7" s="10"/>
      <c r="D7" s="10"/>
      <c r="E7" s="10"/>
      <c r="F7" s="10"/>
      <c r="G7" s="11"/>
      <c r="H7" s="3"/>
    </row>
    <row r="8" spans="1:8" x14ac:dyDescent="0.25">
      <c r="A8" s="8"/>
      <c r="B8" s="10"/>
      <c r="C8" s="10"/>
      <c r="D8" s="10"/>
      <c r="E8" s="10"/>
      <c r="F8" s="10"/>
      <c r="G8" s="11"/>
      <c r="H8" s="3"/>
    </row>
    <row r="9" spans="1:8" x14ac:dyDescent="0.25">
      <c r="A9" s="8"/>
      <c r="B9" s="10"/>
      <c r="C9" s="10"/>
      <c r="D9" s="10"/>
      <c r="E9" s="10"/>
      <c r="F9" s="10"/>
      <c r="G9" s="11"/>
      <c r="H9" s="3"/>
    </row>
    <row r="10" spans="1:8" x14ac:dyDescent="0.25">
      <c r="A10" s="8"/>
      <c r="B10" s="10"/>
      <c r="C10" s="10"/>
      <c r="D10" s="10"/>
      <c r="E10" s="10"/>
      <c r="F10" s="10"/>
      <c r="G10" s="11"/>
      <c r="H10" s="3"/>
    </row>
    <row r="11" spans="1:8" x14ac:dyDescent="0.25">
      <c r="A11" s="8"/>
      <c r="B11" s="10"/>
      <c r="C11" s="10"/>
      <c r="D11" s="10"/>
      <c r="E11" s="10"/>
      <c r="F11" s="10"/>
      <c r="G11" s="11"/>
      <c r="H11" s="3"/>
    </row>
    <row r="12" spans="1:8" x14ac:dyDescent="0.25">
      <c r="A12" s="8"/>
      <c r="B12" s="10"/>
      <c r="C12" s="10"/>
      <c r="D12" s="10"/>
      <c r="E12" s="10"/>
      <c r="F12" s="10"/>
      <c r="G12" s="11"/>
      <c r="H12" s="3"/>
    </row>
    <row r="13" spans="1:8" x14ac:dyDescent="0.25">
      <c r="A13" s="8"/>
      <c r="B13" s="10"/>
      <c r="C13" s="10"/>
      <c r="D13" s="10"/>
      <c r="E13" s="10"/>
      <c r="F13" s="10"/>
      <c r="G13" s="11"/>
      <c r="H13" s="3"/>
    </row>
    <row r="14" spans="1:8" x14ac:dyDescent="0.25">
      <c r="A14" s="8"/>
      <c r="B14" s="10"/>
      <c r="C14" s="10"/>
      <c r="D14" s="10"/>
      <c r="E14" s="10"/>
      <c r="F14" s="10"/>
      <c r="G14" s="11"/>
      <c r="H14" s="3"/>
    </row>
    <row r="15" spans="1:8" ht="15.75" x14ac:dyDescent="0.25">
      <c r="A15" s="8"/>
      <c r="B15" s="43" t="s">
        <v>17</v>
      </c>
      <c r="C15" s="44"/>
      <c r="D15" s="10"/>
      <c r="E15" s="10"/>
      <c r="F15" s="10"/>
      <c r="G15" s="11"/>
      <c r="H15" s="3"/>
    </row>
    <row r="16" spans="1:8" x14ac:dyDescent="0.25">
      <c r="A16" s="8"/>
      <c r="B16" s="12" t="s">
        <v>4</v>
      </c>
      <c r="D16" s="10"/>
      <c r="E16" s="10"/>
      <c r="F16" s="10"/>
      <c r="G16" s="11"/>
      <c r="H16" s="3"/>
    </row>
    <row r="17" spans="1:8" x14ac:dyDescent="0.25">
      <c r="A17" s="8"/>
      <c r="B17" s="14" t="s">
        <v>49</v>
      </c>
      <c r="C17" s="15">
        <v>0</v>
      </c>
      <c r="D17" s="10"/>
      <c r="E17" s="10"/>
      <c r="F17" s="10"/>
      <c r="G17" s="11"/>
      <c r="H17" s="3"/>
    </row>
    <row r="18" spans="1:8" x14ac:dyDescent="0.25">
      <c r="A18" s="8"/>
      <c r="B18" s="12" t="s">
        <v>3</v>
      </c>
      <c r="C18" s="15">
        <v>0</v>
      </c>
      <c r="D18" s="10"/>
      <c r="E18" s="10"/>
      <c r="F18" s="10"/>
      <c r="G18" s="11"/>
      <c r="H18" s="3"/>
    </row>
    <row r="19" spans="1:8" x14ac:dyDescent="0.25">
      <c r="A19" s="8"/>
      <c r="B19" s="12" t="s">
        <v>48</v>
      </c>
      <c r="C19" s="38">
        <f>IF(F24=0,0,120/F24)</f>
        <v>0</v>
      </c>
      <c r="D19" s="10"/>
      <c r="E19" s="10"/>
      <c r="F19" s="10"/>
      <c r="G19" s="11"/>
      <c r="H19" s="3"/>
    </row>
    <row r="20" spans="1:8" x14ac:dyDescent="0.25">
      <c r="A20" s="8"/>
      <c r="B20" s="12" t="s">
        <v>5</v>
      </c>
      <c r="C20" s="15">
        <v>0</v>
      </c>
      <c r="D20" s="10"/>
      <c r="E20" s="31" t="s">
        <v>51</v>
      </c>
      <c r="F20" s="32" t="s">
        <v>64</v>
      </c>
      <c r="G20" s="11"/>
      <c r="H20" s="3"/>
    </row>
    <row r="21" spans="1:8" x14ac:dyDescent="0.25">
      <c r="A21" s="8"/>
      <c r="B21" s="12" t="s">
        <v>6</v>
      </c>
      <c r="C21" s="40">
        <f>IF(C19, ((C17*C18*(C19/100)*C20)/2000), 0)</f>
        <v>0</v>
      </c>
      <c r="D21" s="10"/>
      <c r="E21" s="33" t="s">
        <v>60</v>
      </c>
      <c r="F21" s="37">
        <v>0</v>
      </c>
      <c r="G21" s="11"/>
      <c r="H21" s="3"/>
    </row>
    <row r="22" spans="1:8" x14ac:dyDescent="0.25">
      <c r="A22" s="8"/>
      <c r="B22" s="12" t="s">
        <v>19</v>
      </c>
      <c r="C22" s="41">
        <f>F21</f>
        <v>0</v>
      </c>
      <c r="D22" s="10"/>
      <c r="E22" s="33" t="s">
        <v>61</v>
      </c>
      <c r="F22" s="37">
        <v>0</v>
      </c>
      <c r="G22" s="11"/>
      <c r="H22" s="3"/>
    </row>
    <row r="23" spans="1:8" x14ac:dyDescent="0.25">
      <c r="A23" s="8"/>
      <c r="B23" s="12" t="s">
        <v>7</v>
      </c>
      <c r="C23" s="41">
        <f>IF(C22, ((C21/(C22/100))), 0)</f>
        <v>0</v>
      </c>
      <c r="D23" s="10"/>
      <c r="E23" s="33" t="s">
        <v>62</v>
      </c>
      <c r="F23" s="37">
        <v>0</v>
      </c>
      <c r="G23" s="11"/>
      <c r="H23" s="3"/>
    </row>
    <row r="24" spans="1:8" x14ac:dyDescent="0.25">
      <c r="A24" s="8"/>
      <c r="B24" s="12" t="s">
        <v>8</v>
      </c>
      <c r="C24" s="16"/>
      <c r="D24" s="10"/>
      <c r="E24" s="33" t="s">
        <v>52</v>
      </c>
      <c r="F24" s="37">
        <v>0</v>
      </c>
      <c r="G24" s="11"/>
      <c r="H24" s="3"/>
    </row>
    <row r="25" spans="1:8" x14ac:dyDescent="0.25">
      <c r="A25" s="8"/>
      <c r="B25" s="19" t="s">
        <v>50</v>
      </c>
      <c r="C25" s="15">
        <v>0</v>
      </c>
      <c r="D25" s="10"/>
      <c r="E25" s="33" t="s">
        <v>53</v>
      </c>
      <c r="F25" s="37">
        <v>0</v>
      </c>
      <c r="G25" s="11"/>
      <c r="H25" s="3"/>
    </row>
    <row r="26" spans="1:8" ht="15.75" x14ac:dyDescent="0.25">
      <c r="A26" s="8"/>
      <c r="B26" s="12" t="s">
        <v>9</v>
      </c>
      <c r="C26" s="42">
        <f>IF(C25, (C23/(C25/2000)), 0)</f>
        <v>0</v>
      </c>
      <c r="D26" s="10"/>
      <c r="E26" s="10"/>
      <c r="F26" s="10"/>
      <c r="G26" s="22"/>
      <c r="H26" s="5"/>
    </row>
    <row r="27" spans="1:8" x14ac:dyDescent="0.25">
      <c r="A27" s="8"/>
      <c r="B27" s="10"/>
      <c r="C27" s="23"/>
      <c r="D27" s="10"/>
      <c r="E27" s="10"/>
      <c r="F27" s="10"/>
      <c r="G27" s="22"/>
      <c r="H27" s="5"/>
    </row>
    <row r="28" spans="1:8" ht="15.75" x14ac:dyDescent="0.25">
      <c r="A28" s="8"/>
      <c r="B28" s="45" t="s">
        <v>2</v>
      </c>
      <c r="C28" s="46"/>
      <c r="D28" s="10"/>
      <c r="E28" s="10"/>
      <c r="F28" s="10"/>
      <c r="G28" s="22"/>
      <c r="H28" s="5"/>
    </row>
    <row r="29" spans="1:8" x14ac:dyDescent="0.25">
      <c r="A29" s="8"/>
      <c r="B29" s="12" t="s">
        <v>10</v>
      </c>
      <c r="C29" s="15">
        <v>0</v>
      </c>
      <c r="D29" s="10"/>
      <c r="E29" s="10"/>
      <c r="F29" s="10"/>
      <c r="G29" s="11"/>
      <c r="H29" s="3"/>
    </row>
    <row r="30" spans="1:8" ht="15.75" x14ac:dyDescent="0.25">
      <c r="A30" s="8"/>
      <c r="B30" s="12" t="s">
        <v>65</v>
      </c>
      <c r="C30" s="42">
        <f>(C26*(C29/100))</f>
        <v>0</v>
      </c>
      <c r="D30" s="10"/>
      <c r="E30" s="17" t="s">
        <v>25</v>
      </c>
      <c r="F30" s="18" t="s">
        <v>26</v>
      </c>
      <c r="G30" s="11"/>
      <c r="H30" s="3"/>
    </row>
    <row r="31" spans="1:8" x14ac:dyDescent="0.25">
      <c r="A31" s="8"/>
      <c r="B31" s="12"/>
      <c r="C31" s="41"/>
      <c r="D31" s="10"/>
      <c r="E31" s="20" t="s">
        <v>27</v>
      </c>
      <c r="F31" s="21" t="s">
        <v>28</v>
      </c>
      <c r="G31" s="11"/>
      <c r="H31" s="3"/>
    </row>
    <row r="32" spans="1:8" ht="15.75" x14ac:dyDescent="0.25">
      <c r="A32" s="8"/>
      <c r="B32" s="54" t="s">
        <v>69</v>
      </c>
      <c r="C32" s="53"/>
      <c r="D32" s="10"/>
      <c r="E32" s="20" t="s">
        <v>29</v>
      </c>
      <c r="F32" s="21" t="s">
        <v>30</v>
      </c>
      <c r="G32" s="11"/>
      <c r="H32" s="3"/>
    </row>
    <row r="33" spans="1:8" x14ac:dyDescent="0.25">
      <c r="A33" s="8"/>
      <c r="B33" s="12" t="s">
        <v>68</v>
      </c>
      <c r="C33" s="55">
        <v>0</v>
      </c>
      <c r="D33" s="10"/>
      <c r="E33" s="20" t="s">
        <v>31</v>
      </c>
      <c r="F33" s="21" t="s">
        <v>32</v>
      </c>
      <c r="G33" s="11"/>
      <c r="H33" s="3"/>
    </row>
    <row r="34" spans="1:8" ht="15.75" x14ac:dyDescent="0.25">
      <c r="A34" s="8"/>
      <c r="B34" s="12" t="s">
        <v>66</v>
      </c>
      <c r="C34" s="42">
        <f>IF(C33=0, 0, ((C33/100)*C26))</f>
        <v>0</v>
      </c>
      <c r="D34" s="10"/>
      <c r="E34" s="20" t="s">
        <v>33</v>
      </c>
      <c r="F34" s="21" t="s">
        <v>36</v>
      </c>
      <c r="G34" s="11"/>
      <c r="H34" s="3"/>
    </row>
    <row r="35" spans="1:8" x14ac:dyDescent="0.25">
      <c r="A35" s="8"/>
      <c r="B35" s="10"/>
      <c r="C35" s="10"/>
      <c r="D35" s="10"/>
      <c r="E35" s="20" t="s">
        <v>34</v>
      </c>
      <c r="F35" s="21" t="s">
        <v>35</v>
      </c>
      <c r="G35" s="11"/>
      <c r="H35" s="3"/>
    </row>
    <row r="36" spans="1:8" ht="15.75" x14ac:dyDescent="0.25">
      <c r="A36" s="8"/>
      <c r="B36" s="28" t="s">
        <v>0</v>
      </c>
      <c r="C36" s="42">
        <f>C26+C30+C34</f>
        <v>0</v>
      </c>
      <c r="D36" s="10"/>
      <c r="E36" s="20" t="s">
        <v>37</v>
      </c>
      <c r="F36" s="21" t="s">
        <v>38</v>
      </c>
      <c r="G36" s="11"/>
      <c r="H36" s="3"/>
    </row>
    <row r="37" spans="1:8" ht="15.75" x14ac:dyDescent="0.25">
      <c r="A37" s="8"/>
      <c r="B37" s="28" t="s">
        <v>63</v>
      </c>
      <c r="C37" s="42">
        <f>(C25*C36)/2000</f>
        <v>0</v>
      </c>
      <c r="D37" s="10"/>
      <c r="E37" s="10"/>
      <c r="F37" s="10"/>
      <c r="G37" s="11"/>
      <c r="H37" s="3"/>
    </row>
    <row r="38" spans="1:8" x14ac:dyDescent="0.25">
      <c r="A38" s="8"/>
      <c r="B38" s="12"/>
      <c r="C38" s="24"/>
      <c r="D38" s="10"/>
      <c r="E38" s="10"/>
      <c r="F38" s="10"/>
      <c r="G38" s="11"/>
      <c r="H38" s="3"/>
    </row>
    <row r="39" spans="1:8" ht="15.75" x14ac:dyDescent="0.25">
      <c r="A39" s="8"/>
      <c r="B39" s="47" t="s">
        <v>54</v>
      </c>
      <c r="C39" s="48"/>
      <c r="D39" s="10"/>
      <c r="E39" s="10"/>
      <c r="F39" s="10"/>
      <c r="G39" s="11"/>
      <c r="H39" s="3"/>
    </row>
    <row r="40" spans="1:8" x14ac:dyDescent="0.25">
      <c r="A40" s="8"/>
      <c r="B40" s="25" t="s">
        <v>22</v>
      </c>
      <c r="C40" s="35">
        <v>0</v>
      </c>
      <c r="D40" s="10"/>
      <c r="E40" s="10"/>
      <c r="F40" s="10"/>
      <c r="G40" s="11"/>
      <c r="H40" s="3"/>
    </row>
    <row r="41" spans="1:8" x14ac:dyDescent="0.25">
      <c r="B41" s="25" t="s">
        <v>23</v>
      </c>
      <c r="C41" s="39">
        <f>IF(C25 = 0, 0, (C40*(2000/C25)))</f>
        <v>0</v>
      </c>
      <c r="D41" s="10"/>
      <c r="E41" s="10"/>
      <c r="F41" s="10"/>
      <c r="G41" s="11"/>
      <c r="H41" s="3"/>
    </row>
    <row r="42" spans="1:8" ht="15.75" x14ac:dyDescent="0.25">
      <c r="A42" s="8"/>
      <c r="B42" s="30" t="s">
        <v>24</v>
      </c>
      <c r="C42" s="36">
        <f>C36*C40</f>
        <v>0</v>
      </c>
      <c r="D42" s="10"/>
      <c r="E42" s="10"/>
      <c r="F42" s="10"/>
      <c r="G42" s="11"/>
      <c r="H42" s="3"/>
    </row>
    <row r="43" spans="1:8" ht="15.75" x14ac:dyDescent="0.25">
      <c r="A43" s="8"/>
      <c r="B43" s="30"/>
      <c r="C43" s="29"/>
      <c r="D43" s="10"/>
      <c r="E43" s="10"/>
      <c r="F43" s="10"/>
      <c r="G43" s="11"/>
      <c r="H43" s="3"/>
    </row>
    <row r="44" spans="1:8" ht="15.75" x14ac:dyDescent="0.25">
      <c r="A44" s="8"/>
      <c r="B44" s="49" t="s">
        <v>55</v>
      </c>
      <c r="C44" s="50"/>
      <c r="D44" s="10"/>
      <c r="E44" s="10"/>
      <c r="F44" s="10"/>
      <c r="G44" s="11"/>
      <c r="H44" s="3"/>
    </row>
    <row r="45" spans="1:8" ht="15.75" x14ac:dyDescent="0.25">
      <c r="A45" s="8"/>
      <c r="B45" s="30" t="s">
        <v>56</v>
      </c>
      <c r="C45" s="29">
        <f>(2000*(F22/100))</f>
        <v>0</v>
      </c>
      <c r="D45" s="10"/>
      <c r="E45" s="10"/>
      <c r="F45" s="10"/>
      <c r="G45" s="11"/>
      <c r="H45" s="3"/>
    </row>
    <row r="46" spans="1:8" ht="15.75" x14ac:dyDescent="0.25">
      <c r="A46" s="8"/>
      <c r="B46" s="30" t="s">
        <v>57</v>
      </c>
      <c r="C46" s="34">
        <f>IF(C45=0,0, C41/C45)</f>
        <v>0</v>
      </c>
      <c r="D46" s="10"/>
      <c r="E46" s="10"/>
      <c r="F46" s="10"/>
      <c r="G46" s="11"/>
      <c r="H46" s="3"/>
    </row>
    <row r="47" spans="1:8" ht="15.75" x14ac:dyDescent="0.25">
      <c r="A47" s="8"/>
      <c r="B47" s="30" t="s">
        <v>58</v>
      </c>
      <c r="C47" s="29">
        <f>(2000*(F25/100))</f>
        <v>0</v>
      </c>
      <c r="D47" s="10"/>
      <c r="E47" s="10"/>
      <c r="F47" s="10"/>
      <c r="G47" s="11"/>
      <c r="H47" s="3"/>
    </row>
    <row r="48" spans="1:8" ht="15.75" x14ac:dyDescent="0.25">
      <c r="A48" s="8"/>
      <c r="B48" s="30" t="s">
        <v>59</v>
      </c>
      <c r="C48" s="34">
        <f>IF(C47=0,0,C41/C47)</f>
        <v>0</v>
      </c>
      <c r="D48" s="10"/>
      <c r="E48" s="10"/>
      <c r="F48" s="10"/>
      <c r="G48" s="11"/>
      <c r="H48" s="3"/>
    </row>
    <row r="49" spans="1:8" x14ac:dyDescent="0.25">
      <c r="A49" s="8"/>
      <c r="B49" s="10"/>
      <c r="C49" s="10"/>
      <c r="D49" s="10"/>
      <c r="E49" s="10"/>
      <c r="F49" s="10"/>
      <c r="G49" s="11"/>
      <c r="H49" s="3"/>
    </row>
    <row r="50" spans="1:8" x14ac:dyDescent="0.25">
      <c r="A50" s="8"/>
      <c r="B50" s="10"/>
      <c r="C50" s="10"/>
      <c r="D50" s="10"/>
      <c r="E50" s="10"/>
      <c r="F50" s="10"/>
      <c r="G50" s="11"/>
      <c r="H50" s="3"/>
    </row>
    <row r="51" spans="1:8" x14ac:dyDescent="0.25">
      <c r="A51" s="8"/>
      <c r="B51" s="10"/>
      <c r="C51" s="10"/>
      <c r="D51" s="10"/>
      <c r="E51" s="10"/>
      <c r="F51" s="10"/>
      <c r="G51" s="11"/>
      <c r="H51" s="3"/>
    </row>
    <row r="52" spans="1:8" x14ac:dyDescent="0.25">
      <c r="A52" s="8"/>
      <c r="B52" s="10"/>
      <c r="C52" s="10"/>
      <c r="D52" s="10"/>
      <c r="E52" s="10"/>
      <c r="F52" s="10"/>
      <c r="G52" s="11"/>
      <c r="H52" s="3"/>
    </row>
    <row r="53" spans="1:8" x14ac:dyDescent="0.25">
      <c r="A53" s="8"/>
      <c r="B53" s="10"/>
      <c r="C53" s="10"/>
      <c r="D53" s="10"/>
      <c r="E53" s="10"/>
      <c r="F53" s="10"/>
      <c r="G53" s="11"/>
      <c r="H53" s="3"/>
    </row>
    <row r="54" spans="1:8" x14ac:dyDescent="0.25">
      <c r="A54" s="8"/>
      <c r="B54" s="10"/>
      <c r="C54" s="10"/>
      <c r="D54" s="10"/>
      <c r="E54" s="10"/>
      <c r="F54" s="10"/>
      <c r="G54" s="11"/>
      <c r="H54" s="3"/>
    </row>
    <row r="55" spans="1:8" x14ac:dyDescent="0.25">
      <c r="A55" s="8"/>
      <c r="B55" s="10"/>
      <c r="C55" s="10"/>
      <c r="D55" s="10"/>
      <c r="E55" s="10"/>
      <c r="F55" s="10"/>
      <c r="G55" s="11"/>
      <c r="H55" s="3"/>
    </row>
    <row r="56" spans="1:8" hidden="1" x14ac:dyDescent="0.25">
      <c r="A56" s="8"/>
      <c r="B56" s="10"/>
      <c r="C56" s="10"/>
      <c r="D56" s="10"/>
      <c r="E56" s="10"/>
      <c r="F56" s="10"/>
      <c r="G56" s="11"/>
      <c r="H56" s="3"/>
    </row>
    <row r="57" spans="1:8" hidden="1" x14ac:dyDescent="0.25">
      <c r="A57" s="8"/>
      <c r="B57" s="10"/>
      <c r="C57" s="10"/>
      <c r="D57" s="10"/>
      <c r="E57" s="10"/>
      <c r="F57" s="10"/>
      <c r="G57" s="11"/>
      <c r="H57" s="3"/>
    </row>
    <row r="58" spans="1:8" hidden="1" x14ac:dyDescent="0.25">
      <c r="A58" s="8"/>
      <c r="B58" s="10"/>
      <c r="C58" s="10"/>
      <c r="D58" s="10"/>
      <c r="E58" s="10"/>
      <c r="F58" s="10"/>
      <c r="G58" s="11"/>
      <c r="H58" s="3"/>
    </row>
  </sheetData>
  <sheetProtection algorithmName="SHA-512" hashValue="AvQ9z9vgyjYKqmp0kmFgccLnrK9XjmNC0HfzHZpayqm4Xz7WI5lSagQI554xTLmPpIQSusGadaZq+ISePivndg==" saltValue="mAL0dMFvNUkZfzgbeqvu8g==" spinCount="100000" sheet="1" objects="1" scenarios="1" selectLockedCells="1"/>
  <dataConsolidate/>
  <mergeCells count="1">
    <mergeCell ref="A1:G1"/>
  </mergeCells>
  <pageMargins left="0.7" right="0.7" top="0.75" bottom="0.75" header="0.3" footer="0.3"/>
  <pageSetup scale="60" orientation="portrait" horizontalDpi="0" verticalDpi="0" r:id="rId1"/>
  <drawing r:id="rId2"/>
  <legacyDrawing r:id="rId3"/>
  <controls>
    <mc:AlternateContent xmlns:mc="http://schemas.openxmlformats.org/markup-compatibility/2006">
      <mc:Choice Requires="x14">
        <control shapeId="1044" r:id="rId4" name="CommandButton1">
          <controlPr defaultSize="0" autoLine="0" r:id="rId5">
            <anchor moveWithCells="1">
              <from>
                <xdr:col>3</xdr:col>
                <xdr:colOff>609600</xdr:colOff>
                <xdr:row>13</xdr:row>
                <xdr:rowOff>180975</xdr:rowOff>
              </from>
              <to>
                <xdr:col>4</xdr:col>
                <xdr:colOff>1152525</xdr:colOff>
                <xdr:row>16</xdr:row>
                <xdr:rowOff>47625</xdr:rowOff>
              </to>
            </anchor>
          </controlPr>
        </control>
      </mc:Choice>
      <mc:Fallback>
        <control shapeId="1044" r:id="rId4" name="CommandButton1"/>
      </mc:Fallback>
    </mc:AlternateContent>
  </controls>
  <extLst>
    <ext xmlns:x14="http://schemas.microsoft.com/office/spreadsheetml/2009/9/main" uri="{CCE6A557-97BC-4b89-ADB6-D9C93CAAB3DF}">
      <x14:dataValidations xmlns:xm="http://schemas.microsoft.com/office/excel/2006/main" count="3">
        <x14:dataValidation type="list" showInputMessage="1" showErrorMessage="1" xr:uid="{54E7690A-0710-4980-A2FD-90E332CD6738}">
          <x14:formula1>
            <xm:f>Info!$E$3:$E$8</xm:f>
          </x14:formula1>
          <xm:sqref>B25</xm:sqref>
        </x14:dataValidation>
        <x14:dataValidation type="list" allowBlank="1" showInputMessage="1" showErrorMessage="1" xr:uid="{707CFB05-58F4-43A1-B0E9-9F7316605B77}">
          <x14:formula1>
            <xm:f>Info!$C$35:$C$41</xm:f>
          </x14:formula1>
          <xm:sqref>B17</xm:sqref>
        </x14:dataValidation>
        <x14:dataValidation type="list" allowBlank="1" showInputMessage="1" showErrorMessage="1" xr:uid="{59F5125E-E3BF-4356-8FF8-DE8A0B797BAD}">
          <x14:formula1>
            <xm:f>Info!$H$4:$H$11</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565B-2F2D-4249-AFBC-EF6B727BD3D8}">
  <sheetPr codeName="Sheet2"/>
  <dimension ref="C2:H41"/>
  <sheetViews>
    <sheetView workbookViewId="0">
      <selection activeCell="H21" sqref="H21"/>
    </sheetView>
  </sheetViews>
  <sheetFormatPr defaultRowHeight="15" x14ac:dyDescent="0.25"/>
  <cols>
    <col min="3" max="3" width="26.85546875" customWidth="1"/>
    <col min="5" max="5" width="16.42578125" customWidth="1"/>
    <col min="8" max="8" width="15.28515625" customWidth="1"/>
  </cols>
  <sheetData>
    <row r="2" spans="3:8" x14ac:dyDescent="0.25">
      <c r="C2" s="2" t="s">
        <v>1</v>
      </c>
      <c r="E2" s="2" t="s">
        <v>11</v>
      </c>
    </row>
    <row r="3" spans="3:8" x14ac:dyDescent="0.25">
      <c r="C3" s="4" t="s">
        <v>20</v>
      </c>
      <c r="E3" s="4" t="s">
        <v>21</v>
      </c>
      <c r="H3" t="s">
        <v>67</v>
      </c>
    </row>
    <row r="4" spans="3:8" x14ac:dyDescent="0.25">
      <c r="C4" s="1">
        <v>0</v>
      </c>
      <c r="E4" s="2" t="s">
        <v>12</v>
      </c>
      <c r="H4" s="52">
        <v>5</v>
      </c>
    </row>
    <row r="5" spans="3:8" x14ac:dyDescent="0.25">
      <c r="C5" s="1">
        <v>1.1000000000000001</v>
      </c>
      <c r="E5" s="2" t="s">
        <v>13</v>
      </c>
      <c r="H5" s="52">
        <v>10</v>
      </c>
    </row>
    <row r="6" spans="3:8" x14ac:dyDescent="0.25">
      <c r="C6" s="1">
        <v>1.2</v>
      </c>
      <c r="E6" s="2" t="s">
        <v>14</v>
      </c>
      <c r="H6" s="52">
        <v>15</v>
      </c>
    </row>
    <row r="7" spans="3:8" x14ac:dyDescent="0.25">
      <c r="C7" s="1">
        <v>1.3</v>
      </c>
      <c r="E7" s="2" t="s">
        <v>15</v>
      </c>
      <c r="H7" s="52">
        <v>20</v>
      </c>
    </row>
    <row r="8" spans="3:8" x14ac:dyDescent="0.25">
      <c r="C8" s="1">
        <v>1.4</v>
      </c>
      <c r="E8" s="2" t="s">
        <v>16</v>
      </c>
      <c r="H8" s="52">
        <v>25</v>
      </c>
    </row>
    <row r="9" spans="3:8" x14ac:dyDescent="0.25">
      <c r="C9" s="1">
        <v>1.5</v>
      </c>
      <c r="H9" s="52">
        <v>30</v>
      </c>
    </row>
    <row r="10" spans="3:8" x14ac:dyDescent="0.25">
      <c r="C10" s="1">
        <v>1.6</v>
      </c>
      <c r="H10" s="52">
        <v>35</v>
      </c>
    </row>
    <row r="11" spans="3:8" x14ac:dyDescent="0.25">
      <c r="C11" s="1">
        <v>1.7</v>
      </c>
      <c r="H11" s="52">
        <v>40</v>
      </c>
    </row>
    <row r="12" spans="3:8" x14ac:dyDescent="0.25">
      <c r="C12" s="1">
        <v>1.8</v>
      </c>
    </row>
    <row r="13" spans="3:8" x14ac:dyDescent="0.25">
      <c r="C13" s="1">
        <v>1.9</v>
      </c>
    </row>
    <row r="14" spans="3:8" x14ac:dyDescent="0.25">
      <c r="C14" s="1">
        <v>2</v>
      </c>
    </row>
    <row r="15" spans="3:8" x14ac:dyDescent="0.25">
      <c r="C15" s="1">
        <v>2.1</v>
      </c>
    </row>
    <row r="16" spans="3:8" x14ac:dyDescent="0.25">
      <c r="C16" s="1">
        <v>2.2000000000000002</v>
      </c>
    </row>
    <row r="17" spans="3:3" x14ac:dyDescent="0.25">
      <c r="C17" s="1">
        <v>2.2999999999999998</v>
      </c>
    </row>
    <row r="18" spans="3:3" x14ac:dyDescent="0.25">
      <c r="C18" s="1">
        <v>2.4</v>
      </c>
    </row>
    <row r="19" spans="3:3" x14ac:dyDescent="0.25">
      <c r="C19" s="1">
        <v>2.5</v>
      </c>
    </row>
    <row r="20" spans="3:3" x14ac:dyDescent="0.25">
      <c r="C20" s="1">
        <v>2.6</v>
      </c>
    </row>
    <row r="21" spans="3:3" x14ac:dyDescent="0.25">
      <c r="C21" s="1">
        <v>2.7</v>
      </c>
    </row>
    <row r="22" spans="3:3" x14ac:dyDescent="0.25">
      <c r="C22" s="1">
        <v>2.8</v>
      </c>
    </row>
    <row r="23" spans="3:3" x14ac:dyDescent="0.25">
      <c r="C23" s="1">
        <v>2.9</v>
      </c>
    </row>
    <row r="24" spans="3:3" x14ac:dyDescent="0.25">
      <c r="C24" s="1">
        <v>3</v>
      </c>
    </row>
    <row r="25" spans="3:3" x14ac:dyDescent="0.25">
      <c r="C25" s="1">
        <v>3.1</v>
      </c>
    </row>
    <row r="26" spans="3:3" x14ac:dyDescent="0.25">
      <c r="C26" s="1">
        <v>3.2</v>
      </c>
    </row>
    <row r="27" spans="3:3" x14ac:dyDescent="0.25">
      <c r="C27" s="1">
        <v>3.3</v>
      </c>
    </row>
    <row r="28" spans="3:3" x14ac:dyDescent="0.25">
      <c r="C28" s="1">
        <v>3.4</v>
      </c>
    </row>
    <row r="29" spans="3:3" x14ac:dyDescent="0.25">
      <c r="C29" s="1">
        <v>3.5</v>
      </c>
    </row>
    <row r="34" spans="3:3" x14ac:dyDescent="0.25">
      <c r="C34" t="s">
        <v>39</v>
      </c>
    </row>
    <row r="35" spans="3:3" x14ac:dyDescent="0.25">
      <c r="C35" s="6" t="s">
        <v>46</v>
      </c>
    </row>
    <row r="36" spans="3:3" x14ac:dyDescent="0.25">
      <c r="C36" t="s">
        <v>40</v>
      </c>
    </row>
    <row r="37" spans="3:3" x14ac:dyDescent="0.25">
      <c r="C37" t="s">
        <v>41</v>
      </c>
    </row>
    <row r="38" spans="3:3" x14ac:dyDescent="0.25">
      <c r="C38" t="s">
        <v>42</v>
      </c>
    </row>
    <row r="39" spans="3:3" x14ac:dyDescent="0.25">
      <c r="C39" t="s">
        <v>43</v>
      </c>
    </row>
    <row r="40" spans="3:3" x14ac:dyDescent="0.25">
      <c r="C40" t="s">
        <v>44</v>
      </c>
    </row>
    <row r="41" spans="3:3" x14ac:dyDescent="0.25">
      <c r="C41" t="s">
        <v>45</v>
      </c>
    </row>
  </sheetData>
  <dataConsolid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BaleInventory</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Lemus, Rocky</dc:creator>
  <cp:lastModifiedBy>Lemus, Rocky</cp:lastModifiedBy>
  <cp:lastPrinted>2022-09-12T16:15:46Z</cp:lastPrinted>
  <dcterms:created xsi:type="dcterms:W3CDTF">2022-08-29T15:28:30Z</dcterms:created>
  <dcterms:modified xsi:type="dcterms:W3CDTF">2022-09-12T16:21:20Z</dcterms:modified>
</cp:coreProperties>
</file>